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5 MA\PRIVATE AND CONFIDENTIAL\Rule Change Records\392 - Regularising DR Sandbox Conditions\Reference docs\"/>
    </mc:Choice>
  </mc:AlternateContent>
  <xr:revisionPtr revIDLastSave="0" documentId="13_ncr:1_{29B555E3-AF0C-4764-B3C7-040D33BC6E6D}" xr6:coauthVersionLast="47" xr6:coauthVersionMax="47" xr10:uidLastSave="{00000000-0000-0000-0000-000000000000}"/>
  <bookViews>
    <workbookView xWindow="-28920" yWindow="-120" windowWidth="29040" windowHeight="15720" xr2:uid="{4DA41C85-8798-4B3F-8FE9-B637489074AF}"/>
  </bookViews>
  <sheets>
    <sheet name="User Guide" sheetId="2" r:id="rId1"/>
    <sheet name="DR Calculation Sh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16" i="1" l="1"/>
  <c r="R16" i="1" s="1"/>
  <c r="S6" i="1"/>
  <c r="S7" i="1"/>
  <c r="S8" i="1"/>
  <c r="T8" i="1" s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5" i="1"/>
  <c r="R8" i="1"/>
  <c r="Q45" i="1"/>
  <c r="R45" i="1" s="1"/>
  <c r="Q44" i="1"/>
  <c r="R44" i="1" s="1"/>
  <c r="Q43" i="1"/>
  <c r="R43" i="1" s="1"/>
  <c r="R42" i="1"/>
  <c r="Q42" i="1"/>
  <c r="Q41" i="1"/>
  <c r="R41" i="1" s="1"/>
  <c r="Q40" i="1"/>
  <c r="R40" i="1" s="1"/>
  <c r="Q39" i="1"/>
  <c r="R39" i="1" s="1"/>
  <c r="T39" i="1" s="1"/>
  <c r="Q38" i="1"/>
  <c r="R38" i="1" s="1"/>
  <c r="T38" i="1" s="1"/>
  <c r="Q37" i="1"/>
  <c r="R37" i="1" s="1"/>
  <c r="T37" i="1" s="1"/>
  <c r="R36" i="1"/>
  <c r="T36" i="1" s="1"/>
  <c r="Q36" i="1"/>
  <c r="R35" i="1"/>
  <c r="T35" i="1" s="1"/>
  <c r="Q35" i="1"/>
  <c r="Q34" i="1"/>
  <c r="R34" i="1" s="1"/>
  <c r="T34" i="1" s="1"/>
  <c r="Q33" i="1"/>
  <c r="R33" i="1" s="1"/>
  <c r="Q32" i="1"/>
  <c r="R32" i="1" s="1"/>
  <c r="Q31" i="1"/>
  <c r="R31" i="1" s="1"/>
  <c r="Q30" i="1"/>
  <c r="R30" i="1" s="1"/>
  <c r="R29" i="1"/>
  <c r="Q29" i="1"/>
  <c r="R28" i="1"/>
  <c r="Q28" i="1"/>
  <c r="Q27" i="1"/>
  <c r="R27" i="1" s="1"/>
  <c r="T27" i="1" s="1"/>
  <c r="Q26" i="1"/>
  <c r="R26" i="1" s="1"/>
  <c r="T26" i="1" s="1"/>
  <c r="Q25" i="1"/>
  <c r="R25" i="1" s="1"/>
  <c r="T25" i="1" s="1"/>
  <c r="Q24" i="1"/>
  <c r="R24" i="1" s="1"/>
  <c r="T24" i="1" s="1"/>
  <c r="Q23" i="1"/>
  <c r="R23" i="1" s="1"/>
  <c r="T23" i="1" s="1"/>
  <c r="R22" i="1"/>
  <c r="T22" i="1" s="1"/>
  <c r="Q22" i="1"/>
  <c r="R21" i="1"/>
  <c r="T21" i="1" s="1"/>
  <c r="Q21" i="1"/>
  <c r="Q20" i="1"/>
  <c r="R20" i="1" s="1"/>
  <c r="T20" i="1" s="1"/>
  <c r="Q19" i="1"/>
  <c r="R19" i="1" s="1"/>
  <c r="Q18" i="1"/>
  <c r="R18" i="1" s="1"/>
  <c r="Q17" i="1"/>
  <c r="R17" i="1" s="1"/>
  <c r="R15" i="1"/>
  <c r="T15" i="1" s="1"/>
  <c r="Q15" i="1"/>
  <c r="R14" i="1"/>
  <c r="T14" i="1" s="1"/>
  <c r="Q14" i="1"/>
  <c r="Q13" i="1"/>
  <c r="R13" i="1" s="1"/>
  <c r="T13" i="1" s="1"/>
  <c r="Q12" i="1"/>
  <c r="R12" i="1" s="1"/>
  <c r="Q11" i="1"/>
  <c r="R11" i="1" s="1"/>
  <c r="Q10" i="1"/>
  <c r="R10" i="1" s="1"/>
  <c r="Q9" i="1"/>
  <c r="R9" i="1" s="1"/>
  <c r="Q8" i="1"/>
  <c r="R7" i="1"/>
  <c r="Q7" i="1"/>
  <c r="R6" i="1"/>
  <c r="Q5" i="1"/>
  <c r="R5" i="1" s="1"/>
  <c r="T9" i="1" l="1"/>
  <c r="T7" i="1"/>
  <c r="T16" i="1"/>
  <c r="T28" i="1"/>
  <c r="T41" i="1"/>
  <c r="T30" i="1"/>
  <c r="T31" i="1"/>
  <c r="T32" i="1"/>
  <c r="T43" i="1"/>
  <c r="T17" i="1"/>
  <c r="T18" i="1"/>
  <c r="T40" i="1"/>
  <c r="T19" i="1"/>
  <c r="T42" i="1"/>
  <c r="T10" i="1"/>
  <c r="T11" i="1"/>
  <c r="T33" i="1"/>
  <c r="T44" i="1"/>
  <c r="T29" i="1"/>
  <c r="T12" i="1"/>
  <c r="T45" i="1"/>
  <c r="T5" i="1"/>
  <c r="T6" i="1"/>
</calcChain>
</file>

<file path=xl/sharedStrings.xml><?xml version="1.0" encoding="utf-8"?>
<sst xmlns="http://schemas.openxmlformats.org/spreadsheetml/2006/main" count="66" uniqueCount="53">
  <si>
    <t>Dropdown list</t>
  </si>
  <si>
    <t>Locked cells</t>
  </si>
  <si>
    <t>Market Participant ID</t>
  </si>
  <si>
    <t>Load Registered Facility ID</t>
  </si>
  <si>
    <t>Withdrawal Load Quantity</t>
  </si>
  <si>
    <t>Offered Implied Energy Consumption</t>
  </si>
  <si>
    <t>Scheduled Implied Energy Consumption</t>
  </si>
  <si>
    <t>Load Curtailment Quantity</t>
  </si>
  <si>
    <t>Load Curtailment Price</t>
  </si>
  <si>
    <t>Uniform Singapore Energy Price</t>
  </si>
  <si>
    <t>Hourly Energy Uplift Charge</t>
  </si>
  <si>
    <t>Reference Uniform Singapore Energy Price</t>
  </si>
  <si>
    <t>Request for penalty exemption under post-sandbox conditions?</t>
  </si>
  <si>
    <t>MP</t>
  </si>
  <si>
    <t>LRF</t>
  </si>
  <si>
    <t>Date</t>
  </si>
  <si>
    <t>Period</t>
  </si>
  <si>
    <t>WLQ, MWh</t>
  </si>
  <si>
    <t>Curtailed Load, MW</t>
  </si>
  <si>
    <t>OIEC, MWh</t>
  </si>
  <si>
    <t>SIEC, MWh</t>
  </si>
  <si>
    <t>LCQ, MWh</t>
  </si>
  <si>
    <t>LCP, $/MWh</t>
  </si>
  <si>
    <t>USEP, $/MWh</t>
  </si>
  <si>
    <t>HEUC, $/MWh</t>
  </si>
  <si>
    <t>RUSEP, $/MWh</t>
  </si>
  <si>
    <t>Exempted?</t>
  </si>
  <si>
    <t>Comment by MP</t>
  </si>
  <si>
    <t>Curtailed?</t>
  </si>
  <si>
    <t>Penalty under AFPS, $</t>
  </si>
  <si>
    <t>Adjusted penalty post-sandbox, $</t>
  </si>
  <si>
    <t>Net refund requested from EMC, $</t>
  </si>
  <si>
    <t xml:space="preserve">E.g., </t>
  </si>
  <si>
    <t>MP_1</t>
  </si>
  <si>
    <t>LRF_1</t>
  </si>
  <si>
    <t>E.g., 1st instance</t>
  </si>
  <si>
    <t>Brief User Guide</t>
  </si>
  <si>
    <t>1)</t>
  </si>
  <si>
    <t>MPs should fill in columns with blue font in the other sheet</t>
  </si>
  <si>
    <t>2)</t>
  </si>
  <si>
    <t>Other columns are password-protected to avoid accidental edits</t>
  </si>
  <si>
    <t>3)</t>
  </si>
  <si>
    <t>Should there be any formula / calculation errors, please inform EMC at marketoperations-b@emcsg.com</t>
  </si>
  <si>
    <t>Exempted - Concession</t>
  </si>
  <si>
    <t>Exempted - More than 80% compliance threshold</t>
  </si>
  <si>
    <t>Not Exempted - Lower penalty amount</t>
  </si>
  <si>
    <t>Not Exempted</t>
  </si>
  <si>
    <t>E.g., requesting partial refund</t>
  </si>
  <si>
    <t>E.g., 90% compliance, requesting full refund</t>
  </si>
  <si>
    <t>4)</t>
  </si>
  <si>
    <t>5)</t>
  </si>
  <si>
    <t>Please ensure that all user-input columns are completed accurately and clearly, including Columns O and P</t>
  </si>
  <si>
    <r>
      <t>All quantity values in </t>
    </r>
    <r>
      <rPr>
        <b/>
        <sz val="11"/>
        <rFont val="Aptos Narrow"/>
        <family val="2"/>
        <scheme val="minor"/>
      </rPr>
      <t>MWh</t>
    </r>
    <r>
      <rPr>
        <sz val="11"/>
        <rFont val="Aptos Narrow"/>
        <family val="2"/>
        <scheme val="minor"/>
      </rPr>
      <t> must be entered with three decimal places for accurate calculations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</si>
</sst>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"/>
    <numFmt numFmtId="166" formatCode="#,##0.000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color rgb="FF0040A5"/>
      <name val="Aptos Narrow"/>
      <family val="2"/>
      <scheme val="minor"/>
    </font>
    <font>
      <i/>
      <sz val="11"/>
      <color rgb="FF0040A5"/>
      <name val="Aptos Narrow"/>
      <family val="2"/>
      <scheme val="minor"/>
    </font>
    <font>
      <b/>
      <sz val="11"/>
      <color rgb="FF0040A5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>
      <alignment horizontal="center"/>
    </xf>
    <xf numFmtId="0" fontId="0" fillId="0" borderId="0" xfId="0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5" fillId="2" borderId="0" xfId="0" applyFont="1" applyFill="1"/>
    <xf numFmtId="4" fontId="5" fillId="2" borderId="0" xfId="0" applyNumberFormat="1" applyFont="1" applyFill="1"/>
    <xf numFmtId="0" fontId="6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/>
    <xf numFmtId="3" fontId="0" fillId="2" borderId="0" xfId="0" applyNumberFormat="1" applyFill="1"/>
    <xf numFmtId="0" fontId="1" fillId="3" borderId="0" xfId="0" applyFont="1" applyFill="1"/>
    <xf numFmtId="0" fontId="3" fillId="0" borderId="0" xfId="0" applyFont="1"/>
    <xf numFmtId="0" fontId="6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15" fontId="7" fillId="0" borderId="0" xfId="0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0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65ABD-E2CC-450C-B0A1-0AB1520D13BB}">
  <sheetPr>
    <tabColor theme="1"/>
  </sheetPr>
  <dimension ref="A2:B12"/>
  <sheetViews>
    <sheetView tabSelected="1" workbookViewId="0">
      <selection activeCell="B13" sqref="B13"/>
    </sheetView>
  </sheetViews>
  <sheetFormatPr defaultRowHeight="14.5" x14ac:dyDescent="0.35"/>
  <cols>
    <col min="2" max="2" width="107.7265625" bestFit="1" customWidth="1"/>
  </cols>
  <sheetData>
    <row r="2" spans="1:2" s="18" customFormat="1" x14ac:dyDescent="0.35">
      <c r="B2" s="18" t="s">
        <v>36</v>
      </c>
    </row>
    <row r="4" spans="1:2" x14ac:dyDescent="0.35">
      <c r="A4" t="s">
        <v>37</v>
      </c>
      <c r="B4" s="19" t="s">
        <v>38</v>
      </c>
    </row>
    <row r="6" spans="1:2" x14ac:dyDescent="0.35">
      <c r="A6" s="32" t="s">
        <v>39</v>
      </c>
      <c r="B6" s="32" t="s">
        <v>40</v>
      </c>
    </row>
    <row r="7" spans="1:2" x14ac:dyDescent="0.35">
      <c r="A7" s="32"/>
      <c r="B7" s="32"/>
    </row>
    <row r="8" spans="1:2" x14ac:dyDescent="0.35">
      <c r="A8" s="32" t="s">
        <v>41</v>
      </c>
      <c r="B8" s="32" t="s">
        <v>42</v>
      </c>
    </row>
    <row r="9" spans="1:2" x14ac:dyDescent="0.35">
      <c r="A9" s="32"/>
      <c r="B9" s="32"/>
    </row>
    <row r="10" spans="1:2" x14ac:dyDescent="0.35">
      <c r="A10" s="32" t="s">
        <v>49</v>
      </c>
      <c r="B10" s="32" t="s">
        <v>52</v>
      </c>
    </row>
    <row r="11" spans="1:2" x14ac:dyDescent="0.35">
      <c r="A11" s="32"/>
      <c r="B11" s="32"/>
    </row>
    <row r="12" spans="1:2" x14ac:dyDescent="0.35">
      <c r="A12" s="32" t="s">
        <v>50</v>
      </c>
      <c r="B12" s="32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7255-107B-4F8B-BF82-994BD6041930}">
  <dimension ref="A1:AK45"/>
  <sheetViews>
    <sheetView workbookViewId="0">
      <selection activeCell="H16" sqref="H16"/>
    </sheetView>
  </sheetViews>
  <sheetFormatPr defaultColWidth="8.7265625" defaultRowHeight="14.5" x14ac:dyDescent="0.35"/>
  <cols>
    <col min="1" max="1" width="4.81640625" style="21" bestFit="1" customWidth="1"/>
    <col min="2" max="2" width="10.7265625" style="21" customWidth="1"/>
    <col min="3" max="3" width="9.81640625" style="21" customWidth="1"/>
    <col min="4" max="4" width="8.26953125" style="21" bestFit="1" customWidth="1"/>
    <col min="5" max="5" width="6.54296875" style="21" bestFit="1" customWidth="1"/>
    <col min="6" max="6" width="11.26953125" style="27" customWidth="1"/>
    <col min="7" max="7" width="18" style="22" bestFit="1" customWidth="1"/>
    <col min="8" max="9" width="12.81640625" style="27" customWidth="1"/>
    <col min="10" max="10" width="11.453125" style="27" customWidth="1"/>
    <col min="11" max="11" width="11.453125" style="22" customWidth="1"/>
    <col min="12" max="12" width="12.81640625" style="22" customWidth="1"/>
    <col min="13" max="14" width="13.1796875" style="22" customWidth="1"/>
    <col min="15" max="15" width="42.6328125" style="21" bestFit="1" customWidth="1"/>
    <col min="16" max="16" width="38.453125" style="21" bestFit="1" customWidth="1"/>
    <col min="17" max="17" width="12.1796875" style="16" bestFit="1" customWidth="1"/>
    <col min="18" max="18" width="13.26953125" style="17" customWidth="1"/>
    <col min="19" max="19" width="17.7265625" style="17" customWidth="1"/>
    <col min="20" max="20" width="20.26953125" style="17" customWidth="1"/>
    <col min="21" max="36" width="8.7265625" style="3"/>
    <col min="37" max="37" width="42.6328125" style="15" bestFit="1" customWidth="1"/>
    <col min="38" max="16384" width="8.7265625" style="3"/>
  </cols>
  <sheetData>
    <row r="1" spans="1:37" x14ac:dyDescent="0.35">
      <c r="F1" s="22"/>
      <c r="H1" s="22"/>
      <c r="I1" s="22"/>
      <c r="J1" s="22"/>
    </row>
    <row r="2" spans="1:37" x14ac:dyDescent="0.35">
      <c r="F2" s="21"/>
      <c r="G2" s="21"/>
      <c r="H2" s="21"/>
      <c r="I2" s="21"/>
      <c r="J2" s="23"/>
      <c r="K2" s="21"/>
      <c r="L2" s="21"/>
      <c r="M2" s="21"/>
      <c r="N2" s="21"/>
      <c r="O2" s="23" t="s">
        <v>0</v>
      </c>
      <c r="Q2" s="2" t="s">
        <v>1</v>
      </c>
      <c r="R2" s="2" t="s">
        <v>1</v>
      </c>
      <c r="S2" s="2" t="s">
        <v>1</v>
      </c>
      <c r="T2" s="2" t="s">
        <v>1</v>
      </c>
      <c r="AK2" s="4" t="s">
        <v>1</v>
      </c>
    </row>
    <row r="3" spans="1:37" s="6" customFormat="1" ht="58" x14ac:dyDescent="0.35">
      <c r="A3" s="24"/>
      <c r="B3" s="24" t="s">
        <v>2</v>
      </c>
      <c r="C3" s="24" t="s">
        <v>3</v>
      </c>
      <c r="D3" s="24"/>
      <c r="E3" s="24"/>
      <c r="F3" s="24" t="s">
        <v>4</v>
      </c>
      <c r="G3" s="24"/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24" t="s">
        <v>12</v>
      </c>
      <c r="P3" s="24"/>
      <c r="Q3" s="5"/>
      <c r="R3" s="5"/>
      <c r="S3" s="5"/>
      <c r="T3" s="5"/>
      <c r="AK3" s="7"/>
    </row>
    <row r="4" spans="1:37" s="10" customFormat="1" ht="29" x14ac:dyDescent="0.35">
      <c r="A4" s="25"/>
      <c r="B4" s="25" t="s">
        <v>13</v>
      </c>
      <c r="C4" s="25" t="s">
        <v>14</v>
      </c>
      <c r="D4" s="25" t="s">
        <v>15</v>
      </c>
      <c r="E4" s="25" t="s">
        <v>16</v>
      </c>
      <c r="F4" s="25" t="s">
        <v>17</v>
      </c>
      <c r="G4" s="25" t="s">
        <v>18</v>
      </c>
      <c r="H4" s="25" t="s">
        <v>19</v>
      </c>
      <c r="I4" s="25" t="s">
        <v>20</v>
      </c>
      <c r="J4" s="25" t="s">
        <v>21</v>
      </c>
      <c r="K4" s="25" t="s">
        <v>22</v>
      </c>
      <c r="L4" s="25" t="s">
        <v>23</v>
      </c>
      <c r="M4" s="25" t="s">
        <v>24</v>
      </c>
      <c r="N4" s="25" t="s">
        <v>25</v>
      </c>
      <c r="O4" s="25" t="s">
        <v>26</v>
      </c>
      <c r="P4" s="25" t="s">
        <v>27</v>
      </c>
      <c r="Q4" s="8" t="s">
        <v>28</v>
      </c>
      <c r="R4" s="9" t="s">
        <v>29</v>
      </c>
      <c r="S4" s="9" t="s">
        <v>30</v>
      </c>
      <c r="T4" s="9" t="s">
        <v>31</v>
      </c>
      <c r="AK4" s="11"/>
    </row>
    <row r="5" spans="1:37" s="1" customFormat="1" x14ac:dyDescent="0.35">
      <c r="A5" s="21" t="s">
        <v>32</v>
      </c>
      <c r="B5" s="21" t="s">
        <v>33</v>
      </c>
      <c r="C5" s="21" t="s">
        <v>34</v>
      </c>
      <c r="D5" s="26">
        <v>45658</v>
      </c>
      <c r="E5" s="21">
        <v>13</v>
      </c>
      <c r="F5" s="27">
        <v>91</v>
      </c>
      <c r="G5" s="28"/>
      <c r="H5" s="27">
        <v>100</v>
      </c>
      <c r="I5" s="27">
        <v>90</v>
      </c>
      <c r="J5" s="27">
        <v>0</v>
      </c>
      <c r="K5" s="29">
        <v>1000</v>
      </c>
      <c r="L5" s="29">
        <v>500</v>
      </c>
      <c r="M5" s="29">
        <v>-2</v>
      </c>
      <c r="N5" s="29">
        <v>500</v>
      </c>
      <c r="O5" s="21" t="s">
        <v>46</v>
      </c>
      <c r="P5" s="21" t="s">
        <v>35</v>
      </c>
      <c r="Q5" s="12" t="str">
        <f>IF(J5&gt;0,"Curtailed","Not Curtailed")</f>
        <v>Not Curtailed</v>
      </c>
      <c r="R5" s="13">
        <f>IF(Q5="Curtailed",J5*K5,
MAX(2*(L5+M5)*(I5-F5),5000))</f>
        <v>5000</v>
      </c>
      <c r="S5" s="13">
        <f>IF(OR(O5="Exempted - Concession", O5="Exempted - More than 80% compliance threshold"),0,
IF(J5&gt;0,MAX((MAX(L5,N5)+M5)*ABS(I5-F5),5000),
MAX((L5+M5)*ABS(I5-F5),5000)))</f>
        <v>5000</v>
      </c>
      <c r="T5" s="13">
        <f>IF(R5-S5&lt;0,0,
R5-S5)</f>
        <v>0</v>
      </c>
      <c r="AK5" s="14" t="s">
        <v>43</v>
      </c>
    </row>
    <row r="6" spans="1:37" x14ac:dyDescent="0.35">
      <c r="A6" s="21" t="s">
        <v>32</v>
      </c>
      <c r="B6" s="21" t="s">
        <v>33</v>
      </c>
      <c r="C6" s="21" t="s">
        <v>34</v>
      </c>
      <c r="D6" s="26">
        <v>45658</v>
      </c>
      <c r="E6" s="21">
        <v>14</v>
      </c>
      <c r="F6" s="27">
        <v>95</v>
      </c>
      <c r="G6" s="28"/>
      <c r="H6" s="27">
        <v>100</v>
      </c>
      <c r="I6" s="27">
        <v>90</v>
      </c>
      <c r="J6" s="27">
        <v>10</v>
      </c>
      <c r="K6" s="29">
        <v>2000</v>
      </c>
      <c r="L6" s="29">
        <v>500</v>
      </c>
      <c r="M6" s="29">
        <v>-2</v>
      </c>
      <c r="N6" s="29">
        <v>500</v>
      </c>
      <c r="O6" s="21" t="s">
        <v>45</v>
      </c>
      <c r="P6" s="21" t="s">
        <v>47</v>
      </c>
      <c r="Q6" s="12" t="str">
        <f>IF(J6&gt;0,"Curtailed","Not Curtailed")</f>
        <v>Curtailed</v>
      </c>
      <c r="R6" s="13">
        <f t="shared" ref="R6:R45" si="0">IF(Q6="Curtailed",J6*K6,
MAX(2*(L6+M6)*(I6-F6),5000))</f>
        <v>20000</v>
      </c>
      <c r="S6" s="13">
        <f t="shared" ref="S6:S45" si="1">IF(OR(O6="Exempted - Concession", O6="Exempted - More than 80% compliance threshold"),0,
IF(J6&gt;0,MAX((MAX(L6,N6)+M6)*ABS(I6-F6),5000),
MAX((L6+M6)*ABS(I6-F6),5000)))</f>
        <v>5000</v>
      </c>
      <c r="T6" s="13">
        <f t="shared" ref="T6:T45" si="2">IF(R6-S6&lt;0,0,R6-S6)</f>
        <v>15000</v>
      </c>
      <c r="AK6" s="14" t="s">
        <v>44</v>
      </c>
    </row>
    <row r="7" spans="1:37" x14ac:dyDescent="0.35">
      <c r="A7" s="21" t="s">
        <v>32</v>
      </c>
      <c r="B7" s="21" t="s">
        <v>33</v>
      </c>
      <c r="C7" s="21" t="s">
        <v>34</v>
      </c>
      <c r="D7" s="26">
        <v>45658</v>
      </c>
      <c r="E7" s="21">
        <v>15</v>
      </c>
      <c r="F7" s="27">
        <v>91</v>
      </c>
      <c r="G7" s="28"/>
      <c r="H7" s="27">
        <v>100</v>
      </c>
      <c r="I7" s="27">
        <v>90</v>
      </c>
      <c r="J7" s="27">
        <v>10</v>
      </c>
      <c r="K7" s="29">
        <v>2000</v>
      </c>
      <c r="L7" s="29">
        <v>500</v>
      </c>
      <c r="M7" s="29">
        <v>-2</v>
      </c>
      <c r="N7" s="29">
        <v>500</v>
      </c>
      <c r="O7" s="21" t="s">
        <v>44</v>
      </c>
      <c r="P7" s="21" t="s">
        <v>48</v>
      </c>
      <c r="Q7" s="12" t="str">
        <f t="shared" ref="Q7:Q45" si="3">IF(J7&gt;0,"Curtailed","Not Curtailed")</f>
        <v>Curtailed</v>
      </c>
      <c r="R7" s="13">
        <f t="shared" si="0"/>
        <v>20000</v>
      </c>
      <c r="S7" s="13">
        <f t="shared" si="1"/>
        <v>0</v>
      </c>
      <c r="T7" s="13">
        <f t="shared" si="2"/>
        <v>20000</v>
      </c>
      <c r="AK7" s="20" t="s">
        <v>45</v>
      </c>
    </row>
    <row r="8" spans="1:37" x14ac:dyDescent="0.35">
      <c r="M8" s="29"/>
      <c r="N8" s="29"/>
      <c r="Q8" s="12" t="str">
        <f t="shared" si="3"/>
        <v>Not Curtailed</v>
      </c>
      <c r="R8" s="13">
        <f t="shared" si="0"/>
        <v>5000</v>
      </c>
      <c r="S8" s="13">
        <f t="shared" si="1"/>
        <v>5000</v>
      </c>
      <c r="T8" s="13">
        <f t="shared" si="2"/>
        <v>0</v>
      </c>
      <c r="AK8" s="20" t="s">
        <v>46</v>
      </c>
    </row>
    <row r="9" spans="1:37" x14ac:dyDescent="0.35">
      <c r="B9" s="1"/>
      <c r="C9" s="1"/>
      <c r="D9" s="30"/>
      <c r="E9" s="1"/>
      <c r="F9" s="31"/>
      <c r="G9" s="31"/>
      <c r="H9" s="31"/>
      <c r="I9" s="31"/>
      <c r="J9" s="31"/>
      <c r="K9" s="31"/>
      <c r="L9" s="31"/>
      <c r="M9" s="31"/>
      <c r="N9" s="31"/>
      <c r="Q9" s="12" t="str">
        <f t="shared" si="3"/>
        <v>Not Curtailed</v>
      </c>
      <c r="R9" s="13">
        <f t="shared" si="0"/>
        <v>5000</v>
      </c>
      <c r="S9" s="13">
        <f t="shared" si="1"/>
        <v>5000</v>
      </c>
      <c r="T9" s="13">
        <f t="shared" si="2"/>
        <v>0</v>
      </c>
    </row>
    <row r="10" spans="1:37" x14ac:dyDescent="0.35">
      <c r="B10" s="1"/>
      <c r="C10" s="1"/>
      <c r="D10" s="30"/>
      <c r="E10" s="1"/>
      <c r="F10" s="31"/>
      <c r="G10" s="31"/>
      <c r="H10" s="31"/>
      <c r="I10" s="31"/>
      <c r="J10" s="31"/>
      <c r="K10" s="31"/>
      <c r="L10" s="31"/>
      <c r="M10" s="31"/>
      <c r="N10" s="31"/>
      <c r="Q10" s="12" t="str">
        <f t="shared" si="3"/>
        <v>Not Curtailed</v>
      </c>
      <c r="R10" s="13">
        <f t="shared" si="0"/>
        <v>5000</v>
      </c>
      <c r="S10" s="13">
        <f t="shared" si="1"/>
        <v>5000</v>
      </c>
      <c r="T10" s="13">
        <f t="shared" si="2"/>
        <v>0</v>
      </c>
    </row>
    <row r="11" spans="1:37" x14ac:dyDescent="0.35">
      <c r="B11" s="1"/>
      <c r="C11" s="1"/>
      <c r="D11" s="30"/>
      <c r="E11" s="1"/>
      <c r="F11" s="31"/>
      <c r="G11" s="31"/>
      <c r="H11" s="31"/>
      <c r="I11" s="31"/>
      <c r="J11" s="31"/>
      <c r="K11" s="31"/>
      <c r="L11" s="31"/>
      <c r="M11" s="31"/>
      <c r="N11" s="31"/>
      <c r="Q11" s="12" t="str">
        <f t="shared" si="3"/>
        <v>Not Curtailed</v>
      </c>
      <c r="R11" s="13">
        <f t="shared" si="0"/>
        <v>5000</v>
      </c>
      <c r="S11" s="13">
        <f t="shared" si="1"/>
        <v>5000</v>
      </c>
      <c r="T11" s="13">
        <f t="shared" si="2"/>
        <v>0</v>
      </c>
    </row>
    <row r="12" spans="1:37" x14ac:dyDescent="0.35">
      <c r="B12" s="1"/>
      <c r="C12" s="1"/>
      <c r="D12" s="30"/>
      <c r="E12" s="1"/>
      <c r="F12" s="31"/>
      <c r="G12" s="31"/>
      <c r="H12" s="31"/>
      <c r="I12" s="31"/>
      <c r="J12" s="31"/>
      <c r="K12" s="31"/>
      <c r="L12" s="31"/>
      <c r="M12" s="31"/>
      <c r="N12" s="31"/>
      <c r="Q12" s="12" t="str">
        <f t="shared" si="3"/>
        <v>Not Curtailed</v>
      </c>
      <c r="R12" s="13">
        <f t="shared" si="0"/>
        <v>5000</v>
      </c>
      <c r="S12" s="13">
        <f t="shared" si="1"/>
        <v>5000</v>
      </c>
      <c r="T12" s="13">
        <f t="shared" si="2"/>
        <v>0</v>
      </c>
    </row>
    <row r="13" spans="1:37" x14ac:dyDescent="0.35">
      <c r="Q13" s="12" t="str">
        <f t="shared" si="3"/>
        <v>Not Curtailed</v>
      </c>
      <c r="R13" s="13">
        <f t="shared" si="0"/>
        <v>5000</v>
      </c>
      <c r="S13" s="13">
        <f t="shared" si="1"/>
        <v>5000</v>
      </c>
      <c r="T13" s="13">
        <f t="shared" si="2"/>
        <v>0</v>
      </c>
    </row>
    <row r="14" spans="1:37" x14ac:dyDescent="0.35">
      <c r="Q14" s="12" t="str">
        <f t="shared" si="3"/>
        <v>Not Curtailed</v>
      </c>
      <c r="R14" s="13">
        <f t="shared" si="0"/>
        <v>5000</v>
      </c>
      <c r="S14" s="13">
        <f t="shared" si="1"/>
        <v>5000</v>
      </c>
      <c r="T14" s="13">
        <f t="shared" si="2"/>
        <v>0</v>
      </c>
    </row>
    <row r="15" spans="1:37" x14ac:dyDescent="0.35">
      <c r="Q15" s="12" t="str">
        <f t="shared" si="3"/>
        <v>Not Curtailed</v>
      </c>
      <c r="R15" s="13">
        <f t="shared" si="0"/>
        <v>5000</v>
      </c>
      <c r="S15" s="13">
        <f t="shared" si="1"/>
        <v>5000</v>
      </c>
      <c r="T15" s="13">
        <f t="shared" si="2"/>
        <v>0</v>
      </c>
    </row>
    <row r="16" spans="1:37" x14ac:dyDescent="0.35">
      <c r="Q16" s="12" t="str">
        <f>IF(J16&gt;0,"Curtailed","Not Curtailed")</f>
        <v>Not Curtailed</v>
      </c>
      <c r="R16" s="13">
        <f t="shared" si="0"/>
        <v>5000</v>
      </c>
      <c r="S16" s="13">
        <f t="shared" si="1"/>
        <v>5000</v>
      </c>
      <c r="T16" s="13">
        <f t="shared" si="2"/>
        <v>0</v>
      </c>
    </row>
    <row r="17" spans="17:20" x14ac:dyDescent="0.35">
      <c r="Q17" s="12" t="str">
        <f t="shared" si="3"/>
        <v>Not Curtailed</v>
      </c>
      <c r="R17" s="13">
        <f t="shared" si="0"/>
        <v>5000</v>
      </c>
      <c r="S17" s="13">
        <f t="shared" si="1"/>
        <v>5000</v>
      </c>
      <c r="T17" s="13">
        <f t="shared" si="2"/>
        <v>0</v>
      </c>
    </row>
    <row r="18" spans="17:20" x14ac:dyDescent="0.35">
      <c r="Q18" s="12" t="str">
        <f t="shared" si="3"/>
        <v>Not Curtailed</v>
      </c>
      <c r="R18" s="13">
        <f t="shared" si="0"/>
        <v>5000</v>
      </c>
      <c r="S18" s="13">
        <f t="shared" si="1"/>
        <v>5000</v>
      </c>
      <c r="T18" s="13">
        <f t="shared" si="2"/>
        <v>0</v>
      </c>
    </row>
    <row r="19" spans="17:20" x14ac:dyDescent="0.35">
      <c r="Q19" s="12" t="str">
        <f t="shared" si="3"/>
        <v>Not Curtailed</v>
      </c>
      <c r="R19" s="13">
        <f t="shared" si="0"/>
        <v>5000</v>
      </c>
      <c r="S19" s="13">
        <f t="shared" si="1"/>
        <v>5000</v>
      </c>
      <c r="T19" s="13">
        <f t="shared" si="2"/>
        <v>0</v>
      </c>
    </row>
    <row r="20" spans="17:20" x14ac:dyDescent="0.35">
      <c r="Q20" s="12" t="str">
        <f t="shared" si="3"/>
        <v>Not Curtailed</v>
      </c>
      <c r="R20" s="13">
        <f t="shared" si="0"/>
        <v>5000</v>
      </c>
      <c r="S20" s="13">
        <f t="shared" si="1"/>
        <v>5000</v>
      </c>
      <c r="T20" s="13">
        <f t="shared" si="2"/>
        <v>0</v>
      </c>
    </row>
    <row r="21" spans="17:20" x14ac:dyDescent="0.35">
      <c r="Q21" s="12" t="str">
        <f t="shared" si="3"/>
        <v>Not Curtailed</v>
      </c>
      <c r="R21" s="13">
        <f t="shared" si="0"/>
        <v>5000</v>
      </c>
      <c r="S21" s="13">
        <f t="shared" si="1"/>
        <v>5000</v>
      </c>
      <c r="T21" s="13">
        <f t="shared" si="2"/>
        <v>0</v>
      </c>
    </row>
    <row r="22" spans="17:20" x14ac:dyDescent="0.35">
      <c r="Q22" s="12" t="str">
        <f t="shared" si="3"/>
        <v>Not Curtailed</v>
      </c>
      <c r="R22" s="13">
        <f t="shared" si="0"/>
        <v>5000</v>
      </c>
      <c r="S22" s="13">
        <f t="shared" si="1"/>
        <v>5000</v>
      </c>
      <c r="T22" s="13">
        <f t="shared" si="2"/>
        <v>0</v>
      </c>
    </row>
    <row r="23" spans="17:20" x14ac:dyDescent="0.35">
      <c r="Q23" s="12" t="str">
        <f t="shared" si="3"/>
        <v>Not Curtailed</v>
      </c>
      <c r="R23" s="13">
        <f t="shared" si="0"/>
        <v>5000</v>
      </c>
      <c r="S23" s="13">
        <f t="shared" si="1"/>
        <v>5000</v>
      </c>
      <c r="T23" s="13">
        <f t="shared" si="2"/>
        <v>0</v>
      </c>
    </row>
    <row r="24" spans="17:20" x14ac:dyDescent="0.35">
      <c r="Q24" s="12" t="str">
        <f t="shared" si="3"/>
        <v>Not Curtailed</v>
      </c>
      <c r="R24" s="13">
        <f t="shared" si="0"/>
        <v>5000</v>
      </c>
      <c r="S24" s="13">
        <f t="shared" si="1"/>
        <v>5000</v>
      </c>
      <c r="T24" s="13">
        <f t="shared" si="2"/>
        <v>0</v>
      </c>
    </row>
    <row r="25" spans="17:20" x14ac:dyDescent="0.35">
      <c r="Q25" s="12" t="str">
        <f t="shared" si="3"/>
        <v>Not Curtailed</v>
      </c>
      <c r="R25" s="13">
        <f t="shared" si="0"/>
        <v>5000</v>
      </c>
      <c r="S25" s="13">
        <f t="shared" si="1"/>
        <v>5000</v>
      </c>
      <c r="T25" s="13">
        <f t="shared" si="2"/>
        <v>0</v>
      </c>
    </row>
    <row r="26" spans="17:20" x14ac:dyDescent="0.35">
      <c r="Q26" s="12" t="str">
        <f t="shared" si="3"/>
        <v>Not Curtailed</v>
      </c>
      <c r="R26" s="13">
        <f t="shared" si="0"/>
        <v>5000</v>
      </c>
      <c r="S26" s="13">
        <f t="shared" si="1"/>
        <v>5000</v>
      </c>
      <c r="T26" s="13">
        <f t="shared" si="2"/>
        <v>0</v>
      </c>
    </row>
    <row r="27" spans="17:20" x14ac:dyDescent="0.35">
      <c r="Q27" s="12" t="str">
        <f t="shared" si="3"/>
        <v>Not Curtailed</v>
      </c>
      <c r="R27" s="13">
        <f t="shared" si="0"/>
        <v>5000</v>
      </c>
      <c r="S27" s="13">
        <f t="shared" si="1"/>
        <v>5000</v>
      </c>
      <c r="T27" s="13">
        <f t="shared" si="2"/>
        <v>0</v>
      </c>
    </row>
    <row r="28" spans="17:20" x14ac:dyDescent="0.35">
      <c r="Q28" s="12" t="str">
        <f t="shared" si="3"/>
        <v>Not Curtailed</v>
      </c>
      <c r="R28" s="13">
        <f t="shared" si="0"/>
        <v>5000</v>
      </c>
      <c r="S28" s="13">
        <f t="shared" si="1"/>
        <v>5000</v>
      </c>
      <c r="T28" s="13">
        <f t="shared" si="2"/>
        <v>0</v>
      </c>
    </row>
    <row r="29" spans="17:20" x14ac:dyDescent="0.35">
      <c r="Q29" s="12" t="str">
        <f t="shared" si="3"/>
        <v>Not Curtailed</v>
      </c>
      <c r="R29" s="13">
        <f t="shared" si="0"/>
        <v>5000</v>
      </c>
      <c r="S29" s="13">
        <f t="shared" si="1"/>
        <v>5000</v>
      </c>
      <c r="T29" s="13">
        <f t="shared" si="2"/>
        <v>0</v>
      </c>
    </row>
    <row r="30" spans="17:20" x14ac:dyDescent="0.35">
      <c r="Q30" s="12" t="str">
        <f t="shared" si="3"/>
        <v>Not Curtailed</v>
      </c>
      <c r="R30" s="13">
        <f t="shared" si="0"/>
        <v>5000</v>
      </c>
      <c r="S30" s="13">
        <f t="shared" si="1"/>
        <v>5000</v>
      </c>
      <c r="T30" s="13">
        <f t="shared" si="2"/>
        <v>0</v>
      </c>
    </row>
    <row r="31" spans="17:20" x14ac:dyDescent="0.35">
      <c r="Q31" s="12" t="str">
        <f t="shared" si="3"/>
        <v>Not Curtailed</v>
      </c>
      <c r="R31" s="13">
        <f t="shared" si="0"/>
        <v>5000</v>
      </c>
      <c r="S31" s="13">
        <f t="shared" si="1"/>
        <v>5000</v>
      </c>
      <c r="T31" s="13">
        <f t="shared" si="2"/>
        <v>0</v>
      </c>
    </row>
    <row r="32" spans="17:20" x14ac:dyDescent="0.35">
      <c r="Q32" s="12" t="str">
        <f t="shared" si="3"/>
        <v>Not Curtailed</v>
      </c>
      <c r="R32" s="13">
        <f t="shared" si="0"/>
        <v>5000</v>
      </c>
      <c r="S32" s="13">
        <f t="shared" si="1"/>
        <v>5000</v>
      </c>
      <c r="T32" s="13">
        <f t="shared" si="2"/>
        <v>0</v>
      </c>
    </row>
    <row r="33" spans="17:20" x14ac:dyDescent="0.35">
      <c r="Q33" s="12" t="str">
        <f t="shared" si="3"/>
        <v>Not Curtailed</v>
      </c>
      <c r="R33" s="13">
        <f t="shared" si="0"/>
        <v>5000</v>
      </c>
      <c r="S33" s="13">
        <f t="shared" si="1"/>
        <v>5000</v>
      </c>
      <c r="T33" s="13">
        <f t="shared" si="2"/>
        <v>0</v>
      </c>
    </row>
    <row r="34" spans="17:20" x14ac:dyDescent="0.35">
      <c r="Q34" s="12" t="str">
        <f t="shared" si="3"/>
        <v>Not Curtailed</v>
      </c>
      <c r="R34" s="13">
        <f t="shared" si="0"/>
        <v>5000</v>
      </c>
      <c r="S34" s="13">
        <f t="shared" si="1"/>
        <v>5000</v>
      </c>
      <c r="T34" s="13">
        <f t="shared" si="2"/>
        <v>0</v>
      </c>
    </row>
    <row r="35" spans="17:20" x14ac:dyDescent="0.35">
      <c r="Q35" s="12" t="str">
        <f t="shared" si="3"/>
        <v>Not Curtailed</v>
      </c>
      <c r="R35" s="13">
        <f t="shared" si="0"/>
        <v>5000</v>
      </c>
      <c r="S35" s="13">
        <f t="shared" si="1"/>
        <v>5000</v>
      </c>
      <c r="T35" s="13">
        <f t="shared" si="2"/>
        <v>0</v>
      </c>
    </row>
    <row r="36" spans="17:20" x14ac:dyDescent="0.35">
      <c r="Q36" s="12" t="str">
        <f t="shared" si="3"/>
        <v>Not Curtailed</v>
      </c>
      <c r="R36" s="13">
        <f t="shared" si="0"/>
        <v>5000</v>
      </c>
      <c r="S36" s="13">
        <f t="shared" si="1"/>
        <v>5000</v>
      </c>
      <c r="T36" s="13">
        <f t="shared" si="2"/>
        <v>0</v>
      </c>
    </row>
    <row r="37" spans="17:20" x14ac:dyDescent="0.35">
      <c r="Q37" s="12" t="str">
        <f t="shared" si="3"/>
        <v>Not Curtailed</v>
      </c>
      <c r="R37" s="13">
        <f t="shared" si="0"/>
        <v>5000</v>
      </c>
      <c r="S37" s="13">
        <f t="shared" si="1"/>
        <v>5000</v>
      </c>
      <c r="T37" s="13">
        <f t="shared" si="2"/>
        <v>0</v>
      </c>
    </row>
    <row r="38" spans="17:20" x14ac:dyDescent="0.35">
      <c r="Q38" s="12" t="str">
        <f t="shared" si="3"/>
        <v>Not Curtailed</v>
      </c>
      <c r="R38" s="13">
        <f t="shared" si="0"/>
        <v>5000</v>
      </c>
      <c r="S38" s="13">
        <f t="shared" si="1"/>
        <v>5000</v>
      </c>
      <c r="T38" s="13">
        <f t="shared" si="2"/>
        <v>0</v>
      </c>
    </row>
    <row r="39" spans="17:20" x14ac:dyDescent="0.35">
      <c r="Q39" s="12" t="str">
        <f t="shared" si="3"/>
        <v>Not Curtailed</v>
      </c>
      <c r="R39" s="13">
        <f t="shared" si="0"/>
        <v>5000</v>
      </c>
      <c r="S39" s="13">
        <f t="shared" si="1"/>
        <v>5000</v>
      </c>
      <c r="T39" s="13">
        <f t="shared" si="2"/>
        <v>0</v>
      </c>
    </row>
    <row r="40" spans="17:20" x14ac:dyDescent="0.35">
      <c r="Q40" s="12" t="str">
        <f t="shared" si="3"/>
        <v>Not Curtailed</v>
      </c>
      <c r="R40" s="13">
        <f t="shared" si="0"/>
        <v>5000</v>
      </c>
      <c r="S40" s="13">
        <f t="shared" si="1"/>
        <v>5000</v>
      </c>
      <c r="T40" s="13">
        <f t="shared" si="2"/>
        <v>0</v>
      </c>
    </row>
    <row r="41" spans="17:20" x14ac:dyDescent="0.35">
      <c r="Q41" s="12" t="str">
        <f t="shared" si="3"/>
        <v>Not Curtailed</v>
      </c>
      <c r="R41" s="13">
        <f t="shared" si="0"/>
        <v>5000</v>
      </c>
      <c r="S41" s="13">
        <f t="shared" si="1"/>
        <v>5000</v>
      </c>
      <c r="T41" s="13">
        <f t="shared" si="2"/>
        <v>0</v>
      </c>
    </row>
    <row r="42" spans="17:20" x14ac:dyDescent="0.35">
      <c r="Q42" s="12" t="str">
        <f t="shared" si="3"/>
        <v>Not Curtailed</v>
      </c>
      <c r="R42" s="13">
        <f t="shared" si="0"/>
        <v>5000</v>
      </c>
      <c r="S42" s="13">
        <f t="shared" si="1"/>
        <v>5000</v>
      </c>
      <c r="T42" s="13">
        <f t="shared" si="2"/>
        <v>0</v>
      </c>
    </row>
    <row r="43" spans="17:20" x14ac:dyDescent="0.35">
      <c r="Q43" s="12" t="str">
        <f t="shared" si="3"/>
        <v>Not Curtailed</v>
      </c>
      <c r="R43" s="13">
        <f t="shared" si="0"/>
        <v>5000</v>
      </c>
      <c r="S43" s="13">
        <f t="shared" si="1"/>
        <v>5000</v>
      </c>
      <c r="T43" s="13">
        <f t="shared" si="2"/>
        <v>0</v>
      </c>
    </row>
    <row r="44" spans="17:20" x14ac:dyDescent="0.35">
      <c r="Q44" s="12" t="str">
        <f t="shared" si="3"/>
        <v>Not Curtailed</v>
      </c>
      <c r="R44" s="13">
        <f t="shared" si="0"/>
        <v>5000</v>
      </c>
      <c r="S44" s="13">
        <f t="shared" si="1"/>
        <v>5000</v>
      </c>
      <c r="T44" s="13">
        <f t="shared" si="2"/>
        <v>0</v>
      </c>
    </row>
    <row r="45" spans="17:20" x14ac:dyDescent="0.35">
      <c r="Q45" s="12" t="str">
        <f t="shared" si="3"/>
        <v>Not Curtailed</v>
      </c>
      <c r="R45" s="13">
        <f t="shared" si="0"/>
        <v>5000</v>
      </c>
      <c r="S45" s="13">
        <f t="shared" si="1"/>
        <v>5000</v>
      </c>
      <c r="T45" s="13">
        <f t="shared" si="2"/>
        <v>0</v>
      </c>
    </row>
  </sheetData>
  <dataValidations count="1">
    <dataValidation type="list" allowBlank="1" showInputMessage="1" showErrorMessage="1" sqref="O5:O1048576" xr:uid="{97475BAE-28BA-4D3F-B615-28B3115BC675}">
      <formula1>$AK$5:$AK$8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Guide</vt:lpstr>
      <vt:lpstr>DR Calculation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Wise</dc:creator>
  <cp:lastModifiedBy>Vincent Wise</cp:lastModifiedBy>
  <dcterms:created xsi:type="dcterms:W3CDTF">2025-06-13T02:04:05Z</dcterms:created>
  <dcterms:modified xsi:type="dcterms:W3CDTF">2025-06-30T03:38:14Z</dcterms:modified>
</cp:coreProperties>
</file>